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bookViews>
    <workbookView xWindow="0" yWindow="0" windowWidth="27920" windowHeight="15680" tabRatio="500"/>
  </bookViews>
  <sheets>
    <sheet name="Feuil1" sheetId="1" r:id="rId1"/>
  </sheets>
  <definedNames>
    <definedName name="_xlnm.Print_Area" localSheetId="0">Feuil1!$C$8:$Q$57</definedName>
  </definedName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5" i="1" l="1"/>
  <c r="H55" i="1"/>
  <c r="G55" i="1"/>
  <c r="F55" i="1"/>
  <c r="K46" i="1"/>
  <c r="K43" i="1"/>
  <c r="K40" i="1"/>
  <c r="K36" i="1"/>
  <c r="K30" i="1"/>
  <c r="K27" i="1"/>
</calcChain>
</file>

<file path=xl/sharedStrings.xml><?xml version="1.0" encoding="utf-8"?>
<sst xmlns="http://schemas.openxmlformats.org/spreadsheetml/2006/main" count="98" uniqueCount="76">
  <si>
    <t>ETUDE COMPARATIVE DES RETRAITES DES PROFESSIONS LIBERALES ADHERANT À LA CNAVPL</t>
  </si>
  <si>
    <t>II - DONNEES FINANCIERES</t>
  </si>
  <si>
    <t xml:space="preserve"> </t>
  </si>
  <si>
    <r>
      <t>PENSIONS MOYENNES 2011 -</t>
    </r>
    <r>
      <rPr>
        <sz val="10"/>
        <color rgb="FFFF0000"/>
        <rFont val="Hoefler Text"/>
      </rPr>
      <t>2010</t>
    </r>
  </si>
  <si>
    <t>EVOLUTION DU POINT COMPLEMENTAIRE SERVI</t>
  </si>
  <si>
    <t>INDICE DE RENDEMENT (SERVI/COTISE)</t>
  </si>
  <si>
    <t>TAUX 2011 (%)</t>
  </si>
  <si>
    <t>RANG</t>
  </si>
  <si>
    <t>CAISSE</t>
  </si>
  <si>
    <t>PROFESSION.</t>
  </si>
  <si>
    <t>Base</t>
  </si>
  <si>
    <t>Complément</t>
  </si>
  <si>
    <t>Conjoints survivants</t>
  </si>
  <si>
    <t>RECOUVREMENT</t>
  </si>
  <si>
    <r>
      <t>2011 -</t>
    </r>
    <r>
      <rPr>
        <sz val="10"/>
        <color rgb="FFFF0000"/>
        <rFont val="Hoefler Text"/>
      </rPr>
      <t xml:space="preserve"> 2010 </t>
    </r>
    <r>
      <rPr>
        <sz val="10"/>
        <color theme="1"/>
        <rFont val="Hoefler Text"/>
      </rPr>
      <t>en années</t>
    </r>
  </si>
  <si>
    <t>titulaire (P 16)</t>
  </si>
  <si>
    <t>titulaire (P 61)</t>
  </si>
  <si>
    <t>(P 61) et autres a.d.</t>
  </si>
  <si>
    <t>Progression N/N-1</t>
  </si>
  <si>
    <t>COTISATIONS (P 62)</t>
  </si>
  <si>
    <t>de prestations (P 90)</t>
  </si>
  <si>
    <t>a</t>
  </si>
  <si>
    <t>b</t>
  </si>
  <si>
    <t>c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</si>
  <si>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</si>
  <si>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</si>
  <si>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</si>
  <si>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</si>
  <si>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</si>
  <si>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</si>
  <si>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</si>
  <si>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</si>
  <si>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</si>
  <si>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</si>
  <si>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</si>
  <si>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</si>
  <si>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CRN</t>
  </si>
  <si>
    <t>Notaires - Section B</t>
  </si>
  <si>
    <t>Rappel N-1</t>
  </si>
  <si>
    <t>Section C</t>
  </si>
  <si>
    <t>NS</t>
  </si>
  <si>
    <t>CAVOM</t>
  </si>
  <si>
    <t>Officiers ministériels</t>
  </si>
  <si>
    <t>CARMF</t>
  </si>
  <si>
    <t>Médecins</t>
  </si>
  <si>
    <t>CARCDSF</t>
  </si>
  <si>
    <t>Dentistes et Sages-femmes</t>
  </si>
  <si>
    <t>CAVP</t>
  </si>
  <si>
    <t>Pharmaciens</t>
  </si>
  <si>
    <t xml:space="preserve">Régime mixte </t>
  </si>
  <si>
    <t>Régime mixte</t>
  </si>
  <si>
    <t>Répart/capit</t>
  </si>
  <si>
    <t>CARPIMKO</t>
  </si>
  <si>
    <t>Infirmiers, kiné, pédicures</t>
  </si>
  <si>
    <t>11;07</t>
  </si>
  <si>
    <t>Ortho/phon. et opt.</t>
  </si>
  <si>
    <t>CARPV</t>
  </si>
  <si>
    <t>Vétérinaires</t>
  </si>
  <si>
    <t>CAVAMAC</t>
  </si>
  <si>
    <t>Agents et mandataires assurances</t>
  </si>
  <si>
    <t>CAVEC</t>
  </si>
  <si>
    <t>Experts-comptables/ Com. Comptes</t>
  </si>
  <si>
    <t>CIPAV</t>
  </si>
  <si>
    <t>Architectes, géomètres,</t>
  </si>
  <si>
    <t>2,60 (/10)</t>
  </si>
  <si>
    <t>Conseils et autres</t>
  </si>
  <si>
    <t>CNAVPL</t>
  </si>
  <si>
    <t>Professions libérales hors avocats</t>
  </si>
  <si>
    <t>© Th. BENNE</t>
  </si>
  <si>
    <t>91,22</t>
  </si>
  <si>
    <t>Coefficient d'évolution N/N-1</t>
  </si>
  <si>
    <t>PROVIS. TECHNIQUES</t>
  </si>
  <si>
    <t>28/2,8000</t>
  </si>
  <si>
    <t>2013/2010 (oct à sept)</t>
  </si>
  <si>
    <t>Insee en ma. =4,9870</t>
  </si>
  <si>
    <t>Novembre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</si>
</sst>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2"/>
      <color theme="1"/>
      <name val="Calibri"/>
      <family val="2"/>
      <scheme val="minor"/>
    </font>
    <font>
      <sz val="10"/>
      <color theme="1"/>
      <name val="Hoefler Text"/>
    </font>
    <font>
      <b/>
      <sz val="10"/>
      <color theme="1"/>
      <name val="Hoefler Text"/>
    </font>
    <font>
      <sz val="10"/>
      <color rgb="FFFF0000"/>
      <name val="Hoefler Text"/>
    </font>
    <font>
      <i/>
      <sz val="10"/>
      <color rgb="FFFF0000"/>
      <name val="Hoefler Text"/>
    </font>
    <font>
      <i/>
      <sz val="10"/>
      <color theme="1"/>
      <name val="Hoefler Text"/>
    </font>
    <font>
      <sz val="10"/>
      <name val="Hoefler Text"/>
    </font>
    <font>
      <i/>
      <sz val="10"/>
      <name val="Hoefler Text"/>
    </font>
    <font>
      <i/>
      <sz val="10"/>
      <color rgb="FFFFFF00"/>
      <name val="Hoefler Text"/>
    </font>
    <font>
      <b/>
      <i/>
      <sz val="10"/>
      <color rgb="FFFF0000"/>
      <name val="Hoefler Text"/>
    </font>
    <font>
      <b/>
      <i/>
      <sz val="10"/>
      <color theme="1"/>
      <name val="Hoefler Text"/>
    </font>
    <font>
      <b/>
      <i/>
      <sz val="10"/>
      <name val="Hoefler Tex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16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4" fillId="0" borderId="15" xfId="0" applyNumberFormat="1" applyFont="1" applyBorder="1" applyAlignment="1">
      <alignment horizontal="right"/>
    </xf>
    <xf numFmtId="0" fontId="4" fillId="0" borderId="9" xfId="0" applyFont="1" applyBorder="1" applyAlignment="1"/>
    <xf numFmtId="0" fontId="4" fillId="0" borderId="10" xfId="0" applyFont="1" applyBorder="1" applyAlignment="1"/>
    <xf numFmtId="3" fontId="4" fillId="0" borderId="9" xfId="0" applyNumberFormat="1" applyFont="1" applyBorder="1" applyAlignment="1"/>
    <xf numFmtId="3" fontId="4" fillId="0" borderId="12" xfId="0" applyNumberFormat="1" applyFont="1" applyBorder="1" applyAlignment="1"/>
    <xf numFmtId="164" fontId="6" fillId="0" borderId="15" xfId="0" applyNumberFormat="1" applyFont="1" applyBorder="1" applyAlignment="1"/>
    <xf numFmtId="164" fontId="6" fillId="0" borderId="11" xfId="0" applyNumberFormat="1" applyFont="1" applyBorder="1" applyAlignment="1">
      <alignment horizontal="center"/>
    </xf>
    <xf numFmtId="2" fontId="4" fillId="0" borderId="16" xfId="0" applyNumberFormat="1" applyFont="1" applyBorder="1" applyAlignment="1"/>
    <xf numFmtId="164" fontId="4" fillId="0" borderId="1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2" fontId="9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0" fillId="0" borderId="24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right"/>
    </xf>
    <xf numFmtId="164" fontId="1" fillId="2" borderId="1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3" fontId="10" fillId="0" borderId="35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164" fontId="10" fillId="2" borderId="15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0" fontId="9" fillId="2" borderId="9" xfId="0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3" fontId="9" fillId="0" borderId="35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right"/>
    </xf>
    <xf numFmtId="164" fontId="9" fillId="2" borderId="10" xfId="0" applyNumberFormat="1" applyFont="1" applyFill="1" applyBorder="1" applyAlignment="1">
      <alignment horizontal="right"/>
    </xf>
    <xf numFmtId="164" fontId="9" fillId="2" borderId="15" xfId="0" applyNumberFormat="1" applyFont="1" applyFill="1" applyBorder="1" applyAlignment="1">
      <alignment horizontal="right"/>
    </xf>
    <xf numFmtId="164" fontId="9" fillId="2" borderId="12" xfId="0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horizontal="right"/>
    </xf>
    <xf numFmtId="49" fontId="11" fillId="2" borderId="11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right"/>
    </xf>
    <xf numFmtId="164" fontId="11" fillId="0" borderId="10" xfId="0" applyNumberFormat="1" applyFont="1" applyBorder="1" applyAlignment="1">
      <alignment horizontal="right"/>
    </xf>
    <xf numFmtId="164" fontId="11" fillId="0" borderId="11" xfId="0" applyNumberFormat="1" applyFont="1" applyBorder="1" applyAlignment="1">
      <alignment horizontal="right"/>
    </xf>
    <xf numFmtId="164" fontId="11" fillId="0" borderId="35" xfId="0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2" borderId="10" xfId="0" applyNumberFormat="1" applyFont="1" applyFill="1" applyBorder="1" applyAlignment="1">
      <alignment horizontal="right"/>
    </xf>
    <xf numFmtId="164" fontId="11" fillId="2" borderId="15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10" fillId="2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right"/>
    </xf>
    <xf numFmtId="164" fontId="10" fillId="2" borderId="28" xfId="0" applyNumberFormat="1" applyFont="1" applyFill="1" applyBorder="1" applyAlignment="1">
      <alignment horizontal="center"/>
    </xf>
    <xf numFmtId="164" fontId="10" fillId="2" borderId="32" xfId="0" applyNumberFormat="1" applyFont="1" applyFill="1" applyBorder="1" applyAlignment="1">
      <alignment horizontal="center"/>
    </xf>
    <xf numFmtId="164" fontId="10" fillId="2" borderId="30" xfId="0" applyNumberFormat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4" fillId="2" borderId="21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Q58"/>
  <sheetViews>
    <sheetView tabSelected="1" showRuler="0" topLeftCell="C2" workbookViewId="0">
      <selection activeCell="C8" sqref="C8:Q8"/>
    </sheetView>
  </sheetViews>
  <sheetFormatPr baseColWidth="10" defaultRowHeight="15" x14ac:dyDescent="0"/>
  <cols>
    <col min="3" max="3" width="8.5" customWidth="1"/>
    <col min="4" max="4" width="12.5" customWidth="1"/>
    <col min="5" max="5" width="27.5" customWidth="1"/>
    <col min="6" max="6" width="12.83203125" customWidth="1"/>
    <col min="8" max="8" width="16" customWidth="1"/>
    <col min="12" max="12" width="16.6640625" customWidth="1"/>
    <col min="13" max="13" width="11.83203125" customWidth="1"/>
    <col min="14" max="14" width="12" customWidth="1"/>
    <col min="15" max="15" width="14" customWidth="1"/>
    <col min="16" max="16" width="18.33203125" customWidth="1"/>
    <col min="17" max="17" width="19.83203125" customWidth="1"/>
  </cols>
  <sheetData>
    <row r="7" spans="3:17"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</row>
    <row r="8" spans="3:17">
      <c r="C8" s="192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</row>
    <row r="9" spans="3:17">
      <c r="C9" s="192" t="s">
        <v>1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3:17">
      <c r="C10" s="193" t="s">
        <v>2</v>
      </c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</row>
    <row r="11" spans="3:17" ht="16" thickBot="1">
      <c r="C11" s="1"/>
      <c r="D11" s="1"/>
      <c r="E11" s="1"/>
      <c r="F11" s="1"/>
      <c r="G11" s="1"/>
      <c r="H11" s="1"/>
      <c r="I11" s="2"/>
      <c r="J11" s="1"/>
      <c r="K11" s="1"/>
      <c r="L11" s="1"/>
      <c r="M11" s="1"/>
      <c r="N11" s="1"/>
      <c r="O11" s="1"/>
      <c r="P11" s="1"/>
      <c r="Q11" s="1"/>
    </row>
    <row r="12" spans="3:17">
      <c r="C12" s="3"/>
      <c r="D12" s="4"/>
      <c r="E12" s="5"/>
      <c r="F12" s="194" t="s">
        <v>3</v>
      </c>
      <c r="G12" s="195"/>
      <c r="H12" s="196"/>
      <c r="I12" s="194" t="s">
        <v>4</v>
      </c>
      <c r="J12" s="195"/>
      <c r="K12" s="195"/>
      <c r="L12" s="196"/>
      <c r="M12" s="194" t="s">
        <v>5</v>
      </c>
      <c r="N12" s="195"/>
      <c r="O12" s="196"/>
      <c r="P12" s="6" t="s">
        <v>6</v>
      </c>
      <c r="Q12" s="7" t="s">
        <v>71</v>
      </c>
    </row>
    <row r="13" spans="3:17">
      <c r="C13" s="8" t="s">
        <v>7</v>
      </c>
      <c r="D13" s="9" t="s">
        <v>8</v>
      </c>
      <c r="E13" s="10" t="s">
        <v>9</v>
      </c>
      <c r="F13" s="11" t="s">
        <v>10</v>
      </c>
      <c r="G13" s="12" t="s">
        <v>11</v>
      </c>
      <c r="H13" s="13" t="s">
        <v>12</v>
      </c>
      <c r="I13" s="14">
        <v>2011</v>
      </c>
      <c r="J13" s="15">
        <v>2012</v>
      </c>
      <c r="K13" s="15">
        <v>2013</v>
      </c>
      <c r="L13" s="10" t="s">
        <v>73</v>
      </c>
      <c r="M13" s="9">
        <v>2011</v>
      </c>
      <c r="N13" s="16">
        <v>2012</v>
      </c>
      <c r="O13" s="10">
        <v>2013</v>
      </c>
      <c r="P13" s="17" t="s">
        <v>13</v>
      </c>
      <c r="Q13" s="17" t="s">
        <v>14</v>
      </c>
    </row>
    <row r="14" spans="3:17">
      <c r="C14" s="18"/>
      <c r="D14" s="19"/>
      <c r="E14" s="20"/>
      <c r="F14" s="21" t="s">
        <v>15</v>
      </c>
      <c r="G14" s="22" t="s">
        <v>16</v>
      </c>
      <c r="H14" s="13" t="s">
        <v>17</v>
      </c>
      <c r="I14" s="189" t="s">
        <v>18</v>
      </c>
      <c r="J14" s="190"/>
      <c r="K14" s="191"/>
      <c r="L14" s="23" t="s">
        <v>74</v>
      </c>
      <c r="M14" s="19"/>
      <c r="N14" s="24"/>
      <c r="O14" s="20"/>
      <c r="P14" s="25" t="s">
        <v>19</v>
      </c>
      <c r="Q14" s="26" t="s">
        <v>20</v>
      </c>
    </row>
    <row r="15" spans="3:17" ht="16" thickBot="1">
      <c r="C15" s="27" t="s">
        <v>21</v>
      </c>
      <c r="D15" s="28" t="s">
        <v>22</v>
      </c>
      <c r="E15" s="29" t="s">
        <v>23</v>
      </c>
      <c r="F15" s="30" t="s">
        <v>24</v>
      </c>
      <c r="G15" s="31" t="s">
        <v>25</v>
      </c>
      <c r="H15" s="32" t="s">
        <v>26</v>
      </c>
      <c r="I15" s="30" t="s">
        <v>27</v>
      </c>
      <c r="J15" s="33" t="s">
        <v>28</v>
      </c>
      <c r="K15" s="33" t="s">
        <v>29</v>
      </c>
      <c r="L15" s="29" t="s">
        <v>30</v>
      </c>
      <c r="M15" s="28" t="s">
        <v>31</v>
      </c>
      <c r="N15" s="33" t="s">
        <v>32</v>
      </c>
      <c r="O15" s="29" t="s">
        <v>33</v>
      </c>
      <c r="P15" s="34" t="s">
        <v>34</v>
      </c>
      <c r="Q15" s="34" t="s">
        <v>35</v>
      </c>
    </row>
    <row r="16" spans="3:17">
      <c r="C16" s="8"/>
      <c r="D16" s="35"/>
      <c r="E16" s="36"/>
      <c r="F16" s="8"/>
      <c r="G16" s="37"/>
      <c r="H16" s="38"/>
      <c r="I16" s="39"/>
      <c r="J16" s="40"/>
      <c r="K16" s="40"/>
      <c r="L16" s="41"/>
      <c r="M16" s="35"/>
      <c r="N16" s="42"/>
      <c r="O16" s="43"/>
      <c r="P16" s="43"/>
      <c r="Q16" s="43"/>
    </row>
    <row r="17" spans="3:17">
      <c r="C17" s="44">
        <v>1</v>
      </c>
      <c r="D17" s="45" t="s">
        <v>36</v>
      </c>
      <c r="E17" s="46" t="s">
        <v>37</v>
      </c>
      <c r="F17" s="47">
        <v>5755</v>
      </c>
      <c r="G17" s="48">
        <v>29216</v>
      </c>
      <c r="H17" s="49">
        <v>15800</v>
      </c>
      <c r="I17" s="50">
        <v>14.92</v>
      </c>
      <c r="J17" s="50">
        <v>15.14</v>
      </c>
      <c r="K17" s="50">
        <v>15.324</v>
      </c>
      <c r="L17" s="51"/>
      <c r="M17" s="52">
        <v>8.0500000000000007</v>
      </c>
      <c r="N17" s="53">
        <v>7.79</v>
      </c>
      <c r="O17" s="54">
        <v>7.5861000000000001</v>
      </c>
      <c r="P17" s="54">
        <v>99.68</v>
      </c>
      <c r="Q17" s="54">
        <v>9.42</v>
      </c>
    </row>
    <row r="18" spans="3:17">
      <c r="C18" s="55"/>
      <c r="D18" s="56"/>
      <c r="E18" s="57" t="s">
        <v>38</v>
      </c>
      <c r="F18" s="58">
        <v>5648</v>
      </c>
      <c r="G18" s="59">
        <v>28596</v>
      </c>
      <c r="H18" s="60">
        <v>15307</v>
      </c>
      <c r="I18" s="61">
        <v>1.3587</v>
      </c>
      <c r="J18" s="61">
        <v>1.4744999999999999</v>
      </c>
      <c r="K18" s="61">
        <v>1.2153</v>
      </c>
      <c r="L18" s="51">
        <v>4.1032999999999999</v>
      </c>
      <c r="M18" s="62"/>
      <c r="N18" s="63"/>
      <c r="O18" s="64"/>
      <c r="P18" s="65">
        <v>99.37</v>
      </c>
      <c r="Q18" s="65">
        <v>10.33</v>
      </c>
    </row>
    <row r="19" spans="3:17">
      <c r="C19" s="66"/>
      <c r="D19" s="67"/>
      <c r="E19" s="68"/>
      <c r="F19" s="69"/>
      <c r="G19" s="70"/>
      <c r="H19" s="71"/>
      <c r="I19" s="72"/>
      <c r="J19" s="72"/>
      <c r="K19" s="72"/>
      <c r="L19" s="73"/>
      <c r="M19" s="74"/>
      <c r="N19" s="75"/>
      <c r="O19" s="76"/>
      <c r="P19" s="76"/>
      <c r="Q19" s="65"/>
    </row>
    <row r="20" spans="3:17">
      <c r="C20" s="8"/>
      <c r="D20" s="35"/>
      <c r="E20" s="36" t="s">
        <v>39</v>
      </c>
      <c r="F20" s="77"/>
      <c r="G20" s="78"/>
      <c r="H20" s="79"/>
      <c r="I20" s="80">
        <v>0.67020000000000002</v>
      </c>
      <c r="J20" s="80">
        <v>0.68479999999999996</v>
      </c>
      <c r="K20" s="80">
        <v>0.70799999999999996</v>
      </c>
      <c r="L20" s="81"/>
      <c r="M20" s="82">
        <v>3.9</v>
      </c>
      <c r="N20" s="83">
        <v>4.12</v>
      </c>
      <c r="O20" s="84">
        <v>4.0023</v>
      </c>
      <c r="P20" s="84"/>
      <c r="Q20" s="85" t="s">
        <v>40</v>
      </c>
    </row>
    <row r="21" spans="3:17">
      <c r="C21" s="66"/>
      <c r="D21" s="67"/>
      <c r="E21" s="68"/>
      <c r="F21" s="69"/>
      <c r="G21" s="70"/>
      <c r="H21" s="71"/>
      <c r="I21" s="61">
        <v>1.8077000000000001</v>
      </c>
      <c r="J21" s="61">
        <v>2.1785000000000001</v>
      </c>
      <c r="K21" s="61">
        <v>3.3879000000000001</v>
      </c>
      <c r="L21" s="51">
        <v>7.5496999999999996</v>
      </c>
      <c r="M21" s="74"/>
      <c r="N21" s="75"/>
      <c r="O21" s="76"/>
      <c r="P21" s="65"/>
      <c r="Q21" s="65"/>
    </row>
    <row r="22" spans="3:17">
      <c r="C22" s="8"/>
      <c r="D22" s="35"/>
      <c r="E22" s="36"/>
      <c r="F22" s="77"/>
      <c r="G22" s="78"/>
      <c r="H22" s="79"/>
      <c r="I22" s="80"/>
      <c r="J22" s="80"/>
      <c r="K22" s="80"/>
      <c r="L22" s="86"/>
      <c r="M22" s="82"/>
      <c r="N22" s="83"/>
      <c r="O22" s="84"/>
      <c r="P22" s="84"/>
      <c r="Q22" s="84"/>
    </row>
    <row r="23" spans="3:17">
      <c r="C23" s="8">
        <v>2</v>
      </c>
      <c r="D23" s="35" t="s">
        <v>41</v>
      </c>
      <c r="E23" s="36" t="s">
        <v>42</v>
      </c>
      <c r="F23" s="77">
        <v>5807</v>
      </c>
      <c r="G23" s="78">
        <v>17273</v>
      </c>
      <c r="H23" s="87">
        <v>7348</v>
      </c>
      <c r="I23" s="80">
        <v>27.6</v>
      </c>
      <c r="J23" s="80">
        <v>27.75</v>
      </c>
      <c r="K23" s="80" t="s">
        <v>72</v>
      </c>
      <c r="L23" s="81"/>
      <c r="M23" s="82">
        <v>9.39</v>
      </c>
      <c r="N23" s="53">
        <v>8.9499999999999993</v>
      </c>
      <c r="O23" s="84">
        <v>8.1199999999999992</v>
      </c>
      <c r="P23" s="84">
        <v>96.52</v>
      </c>
      <c r="Q23" s="84">
        <v>14.17</v>
      </c>
    </row>
    <row r="24" spans="3:17">
      <c r="C24" s="88"/>
      <c r="D24" s="89"/>
      <c r="E24" s="57" t="s">
        <v>38</v>
      </c>
      <c r="F24" s="58">
        <v>5656</v>
      </c>
      <c r="G24" s="59">
        <v>16886</v>
      </c>
      <c r="H24" s="60">
        <v>6934</v>
      </c>
      <c r="I24" s="61">
        <v>1.0989</v>
      </c>
      <c r="J24" s="61">
        <v>0.54349999999999998</v>
      </c>
      <c r="K24" s="61">
        <v>0.90090000000000003</v>
      </c>
      <c r="L24" s="51">
        <v>2.5640999999999998</v>
      </c>
      <c r="M24" s="90"/>
      <c r="N24" s="91"/>
      <c r="O24" s="65"/>
      <c r="P24" s="65">
        <v>96.52</v>
      </c>
      <c r="Q24" s="65">
        <v>15.67</v>
      </c>
    </row>
    <row r="25" spans="3:17">
      <c r="C25" s="8"/>
      <c r="D25" s="35"/>
      <c r="E25" s="36"/>
      <c r="F25" s="77"/>
      <c r="G25" s="78"/>
      <c r="H25" s="79"/>
      <c r="I25" s="80"/>
      <c r="J25" s="80"/>
      <c r="K25" s="80"/>
      <c r="L25" s="86"/>
      <c r="M25" s="82"/>
      <c r="N25" s="83"/>
      <c r="O25" s="84"/>
      <c r="P25" s="84"/>
      <c r="Q25" s="84"/>
    </row>
    <row r="26" spans="3:17">
      <c r="C26" s="8">
        <v>3</v>
      </c>
      <c r="D26" s="35" t="s">
        <v>43</v>
      </c>
      <c r="E26" s="36" t="s">
        <v>44</v>
      </c>
      <c r="F26" s="77">
        <v>6171</v>
      </c>
      <c r="G26" s="78">
        <v>13511</v>
      </c>
      <c r="H26" s="87">
        <v>7718</v>
      </c>
      <c r="I26" s="80">
        <v>75</v>
      </c>
      <c r="J26" s="80">
        <v>76</v>
      </c>
      <c r="K26" s="80">
        <v>77.400000000000006</v>
      </c>
      <c r="L26" s="86"/>
      <c r="M26" s="82">
        <v>6.59</v>
      </c>
      <c r="N26" s="83">
        <v>6.49</v>
      </c>
      <c r="O26" s="84">
        <v>6.42</v>
      </c>
      <c r="P26" s="84">
        <v>97.69</v>
      </c>
      <c r="Q26" s="84">
        <v>6.17</v>
      </c>
    </row>
    <row r="27" spans="3:17">
      <c r="C27" s="88"/>
      <c r="D27" s="89"/>
      <c r="E27" s="57" t="s">
        <v>38</v>
      </c>
      <c r="F27" s="58">
        <v>6028</v>
      </c>
      <c r="G27" s="59">
        <v>13303</v>
      </c>
      <c r="H27" s="60">
        <v>7695</v>
      </c>
      <c r="I27" s="61">
        <v>1.2145999999999999</v>
      </c>
      <c r="J27" s="61">
        <v>1.3332999999999999</v>
      </c>
      <c r="K27" s="61">
        <f>1.4*100/76</f>
        <v>1.8421052631578947</v>
      </c>
      <c r="L27" s="51">
        <v>4.4535</v>
      </c>
      <c r="M27" s="74"/>
      <c r="N27" s="75"/>
      <c r="O27" s="76"/>
      <c r="P27" s="65">
        <v>97.39</v>
      </c>
      <c r="Q27" s="65">
        <v>6.58</v>
      </c>
    </row>
    <row r="28" spans="3:17">
      <c r="C28" s="66"/>
      <c r="D28" s="67"/>
      <c r="E28" s="68"/>
      <c r="F28" s="69"/>
      <c r="G28" s="70"/>
      <c r="H28" s="71"/>
      <c r="I28" s="80"/>
      <c r="J28" s="80"/>
      <c r="K28" s="80"/>
      <c r="L28" s="86"/>
      <c r="M28" s="82"/>
      <c r="N28" s="83"/>
      <c r="O28" s="84"/>
      <c r="P28" s="84"/>
      <c r="Q28" s="76"/>
    </row>
    <row r="29" spans="3:17">
      <c r="C29" s="8">
        <v>4</v>
      </c>
      <c r="D29" s="35" t="s">
        <v>45</v>
      </c>
      <c r="E29" s="36" t="s">
        <v>46</v>
      </c>
      <c r="F29" s="77">
        <v>6258</v>
      </c>
      <c r="G29" s="78">
        <v>12820</v>
      </c>
      <c r="H29" s="87">
        <v>7115</v>
      </c>
      <c r="I29" s="80">
        <v>23.38</v>
      </c>
      <c r="J29" s="80">
        <v>23.73</v>
      </c>
      <c r="K29" s="80">
        <v>24.15</v>
      </c>
      <c r="L29" s="86"/>
      <c r="M29" s="82">
        <v>6.19</v>
      </c>
      <c r="N29" s="83">
        <v>6.12</v>
      </c>
      <c r="O29" s="84">
        <v>6.05</v>
      </c>
      <c r="P29" s="84">
        <v>96.29</v>
      </c>
      <c r="Q29" s="84">
        <v>9.17</v>
      </c>
    </row>
    <row r="30" spans="3:17">
      <c r="C30" s="88"/>
      <c r="D30" s="89"/>
      <c r="E30" s="57" t="s">
        <v>38</v>
      </c>
      <c r="F30" s="58">
        <v>5901</v>
      </c>
      <c r="G30" s="59">
        <v>12097</v>
      </c>
      <c r="H30" s="60">
        <v>7022</v>
      </c>
      <c r="I30" s="61">
        <v>1.2121</v>
      </c>
      <c r="J30" s="61">
        <v>1.4970000000000001</v>
      </c>
      <c r="K30" s="61">
        <f>0.42*100/23.73</f>
        <v>1.7699115044247786</v>
      </c>
      <c r="L30" s="51">
        <v>4.5453999999999999</v>
      </c>
      <c r="M30" s="82"/>
      <c r="N30" s="83"/>
      <c r="O30" s="84"/>
      <c r="P30" s="65">
        <v>96</v>
      </c>
      <c r="Q30" s="65">
        <v>10.09</v>
      </c>
    </row>
    <row r="31" spans="3:17">
      <c r="C31" s="8"/>
      <c r="D31" s="35"/>
      <c r="E31" s="36"/>
      <c r="F31" s="77"/>
      <c r="G31" s="78"/>
      <c r="H31" s="79"/>
      <c r="I31" s="80"/>
      <c r="J31" s="80"/>
      <c r="K31" s="80"/>
      <c r="L31" s="86"/>
      <c r="M31" s="82"/>
      <c r="N31" s="83"/>
      <c r="O31" s="84"/>
      <c r="P31" s="84"/>
      <c r="Q31" s="84"/>
    </row>
    <row r="32" spans="3:17">
      <c r="C32" s="8">
        <v>5</v>
      </c>
      <c r="D32" s="35" t="s">
        <v>47</v>
      </c>
      <c r="E32" s="36" t="s">
        <v>48</v>
      </c>
      <c r="F32" s="77">
        <v>5551</v>
      </c>
      <c r="G32" s="78">
        <v>17279</v>
      </c>
      <c r="H32" s="87">
        <v>8772</v>
      </c>
      <c r="I32" s="80" t="s">
        <v>49</v>
      </c>
      <c r="J32" s="80" t="s">
        <v>50</v>
      </c>
      <c r="K32" s="80" t="s">
        <v>49</v>
      </c>
      <c r="L32" s="86" t="s">
        <v>49</v>
      </c>
      <c r="M32" s="82" t="s">
        <v>49</v>
      </c>
      <c r="N32" s="83" t="s">
        <v>49</v>
      </c>
      <c r="O32" s="84" t="s">
        <v>49</v>
      </c>
      <c r="P32" s="84">
        <v>99.18</v>
      </c>
      <c r="Q32" s="84">
        <v>18</v>
      </c>
    </row>
    <row r="33" spans="3:17">
      <c r="C33" s="92"/>
      <c r="D33" s="93"/>
      <c r="E33" s="57" t="s">
        <v>38</v>
      </c>
      <c r="F33" s="94">
        <v>5469</v>
      </c>
      <c r="G33" s="95">
        <v>17587</v>
      </c>
      <c r="H33" s="60">
        <v>8697</v>
      </c>
      <c r="I33" s="50" t="s">
        <v>51</v>
      </c>
      <c r="J33" s="96" t="s">
        <v>51</v>
      </c>
      <c r="K33" s="96" t="s">
        <v>51</v>
      </c>
      <c r="L33" s="97" t="s">
        <v>51</v>
      </c>
      <c r="M33" s="52" t="s">
        <v>51</v>
      </c>
      <c r="N33" s="53" t="s">
        <v>51</v>
      </c>
      <c r="O33" s="54" t="s">
        <v>51</v>
      </c>
      <c r="P33" s="65">
        <v>99.42</v>
      </c>
      <c r="Q33" s="98">
        <v>18.420000000000002</v>
      </c>
    </row>
    <row r="34" spans="3:17">
      <c r="C34" s="8"/>
      <c r="D34" s="35"/>
      <c r="E34" s="36"/>
      <c r="F34" s="77"/>
      <c r="G34" s="78"/>
      <c r="H34" s="79"/>
      <c r="I34" s="80"/>
      <c r="J34" s="80"/>
      <c r="K34" s="80"/>
      <c r="L34" s="86"/>
      <c r="M34" s="82"/>
      <c r="N34" s="83"/>
      <c r="O34" s="84"/>
      <c r="P34" s="84"/>
      <c r="Q34" s="84"/>
    </row>
    <row r="35" spans="3:17">
      <c r="C35" s="8">
        <v>6</v>
      </c>
      <c r="D35" s="35" t="s">
        <v>52</v>
      </c>
      <c r="E35" s="36" t="s">
        <v>53</v>
      </c>
      <c r="F35" s="77">
        <v>4392</v>
      </c>
      <c r="G35" s="78">
        <v>4336</v>
      </c>
      <c r="H35" s="87">
        <v>2676</v>
      </c>
      <c r="I35" s="80">
        <v>18.28</v>
      </c>
      <c r="J35" s="80">
        <v>18.68</v>
      </c>
      <c r="K35" s="80">
        <v>19.04</v>
      </c>
      <c r="L35" s="86"/>
      <c r="M35" s="82">
        <v>12.19</v>
      </c>
      <c r="N35" s="83">
        <v>11.53</v>
      </c>
      <c r="O35" s="84" t="s">
        <v>54</v>
      </c>
      <c r="P35" s="84">
        <v>95.31</v>
      </c>
      <c r="Q35" s="84">
        <v>10.42</v>
      </c>
    </row>
    <row r="36" spans="3:17">
      <c r="C36" s="8"/>
      <c r="D36" s="35"/>
      <c r="E36" s="36" t="s">
        <v>55</v>
      </c>
      <c r="F36" s="77"/>
      <c r="G36" s="78"/>
      <c r="H36" s="79"/>
      <c r="I36" s="61">
        <v>1.1062000000000001</v>
      </c>
      <c r="J36" s="61">
        <v>2.1882000000000001</v>
      </c>
      <c r="K36" s="61">
        <f>0.36*100/18.68</f>
        <v>1.9271948608137046</v>
      </c>
      <c r="L36" s="81">
        <v>5.3098000000000001</v>
      </c>
      <c r="M36" s="82"/>
      <c r="N36" s="83"/>
      <c r="O36" s="84"/>
      <c r="P36" s="65">
        <v>95.31</v>
      </c>
      <c r="Q36" s="65">
        <v>11</v>
      </c>
    </row>
    <row r="37" spans="3:17">
      <c r="C37" s="88"/>
      <c r="D37" s="89"/>
      <c r="E37" s="57" t="s">
        <v>38</v>
      </c>
      <c r="F37" s="58">
        <v>4266</v>
      </c>
      <c r="G37" s="59">
        <v>4253</v>
      </c>
      <c r="H37" s="60">
        <v>2611</v>
      </c>
      <c r="I37" s="61"/>
      <c r="J37" s="61"/>
      <c r="K37" s="61"/>
      <c r="L37" s="99"/>
      <c r="M37" s="90"/>
      <c r="N37" s="91"/>
      <c r="O37" s="65"/>
      <c r="P37" s="65"/>
      <c r="Q37" s="84"/>
    </row>
    <row r="38" spans="3:17">
      <c r="C38" s="8"/>
      <c r="D38" s="35"/>
      <c r="E38" s="36"/>
      <c r="F38" s="77"/>
      <c r="G38" s="78"/>
      <c r="H38" s="79"/>
      <c r="I38" s="80"/>
      <c r="J38" s="80"/>
      <c r="K38" s="80"/>
      <c r="L38" s="86"/>
      <c r="M38" s="82"/>
      <c r="N38" s="83"/>
      <c r="O38" s="84"/>
      <c r="P38" s="84"/>
      <c r="Q38" s="84">
        <v>4.5</v>
      </c>
    </row>
    <row r="39" spans="3:17">
      <c r="C39" s="8">
        <v>7</v>
      </c>
      <c r="D39" s="35" t="s">
        <v>56</v>
      </c>
      <c r="E39" s="36" t="s">
        <v>57</v>
      </c>
      <c r="F39" s="77">
        <v>6184</v>
      </c>
      <c r="G39" s="78">
        <v>15763</v>
      </c>
      <c r="H39" s="87">
        <v>8391</v>
      </c>
      <c r="I39" s="80">
        <v>33.340000000000003</v>
      </c>
      <c r="J39" s="80">
        <v>33.89</v>
      </c>
      <c r="K39" s="80">
        <v>34.4</v>
      </c>
      <c r="L39" s="86"/>
      <c r="M39" s="82">
        <v>8.2799999999999994</v>
      </c>
      <c r="N39" s="83">
        <v>8.16</v>
      </c>
      <c r="O39" s="84">
        <v>8.08</v>
      </c>
      <c r="P39" s="84">
        <v>98.24</v>
      </c>
      <c r="Q39" s="65">
        <v>4.67</v>
      </c>
    </row>
    <row r="40" spans="3:17">
      <c r="C40" s="88"/>
      <c r="D40" s="89"/>
      <c r="E40" s="57" t="s">
        <v>38</v>
      </c>
      <c r="F40" s="58">
        <v>6073</v>
      </c>
      <c r="G40" s="59">
        <v>15363</v>
      </c>
      <c r="H40" s="60">
        <v>8131</v>
      </c>
      <c r="I40" s="61">
        <v>1.2758</v>
      </c>
      <c r="J40" s="61">
        <v>1.6496999999999999</v>
      </c>
      <c r="K40" s="61">
        <f>0.51*100/33.89</f>
        <v>1.5048686928297432</v>
      </c>
      <c r="L40" s="81">
        <v>4.4958</v>
      </c>
      <c r="M40" s="82"/>
      <c r="N40" s="83"/>
      <c r="O40" s="84"/>
      <c r="P40" s="65">
        <v>98.15</v>
      </c>
      <c r="Q40" s="65"/>
    </row>
    <row r="41" spans="3:17">
      <c r="C41" s="8"/>
      <c r="D41" s="35"/>
      <c r="E41" s="36"/>
      <c r="F41" s="77"/>
      <c r="G41" s="78"/>
      <c r="H41" s="79"/>
      <c r="I41" s="80"/>
      <c r="J41" s="80"/>
      <c r="K41" s="80"/>
      <c r="L41" s="86"/>
      <c r="M41" s="82"/>
      <c r="N41" s="83"/>
      <c r="O41" s="84"/>
      <c r="P41" s="84"/>
      <c r="Q41" s="84"/>
    </row>
    <row r="42" spans="3:17">
      <c r="C42" s="8">
        <v>8</v>
      </c>
      <c r="D42" s="35" t="s">
        <v>58</v>
      </c>
      <c r="E42" s="36" t="s">
        <v>59</v>
      </c>
      <c r="F42" s="77">
        <v>2877</v>
      </c>
      <c r="G42" s="78">
        <v>9636</v>
      </c>
      <c r="H42" s="87">
        <v>6052</v>
      </c>
      <c r="I42" s="80">
        <v>0.33250000000000002</v>
      </c>
      <c r="J42" s="80">
        <v>0.33810000000000001</v>
      </c>
      <c r="K42" s="80">
        <v>0.34320000000000001</v>
      </c>
      <c r="L42" s="86"/>
      <c r="M42" s="82">
        <v>5.04</v>
      </c>
      <c r="N42" s="83">
        <v>5.04</v>
      </c>
      <c r="O42" s="54">
        <v>4.97</v>
      </c>
      <c r="P42" s="54">
        <v>99.66</v>
      </c>
      <c r="Q42" s="84">
        <v>3.42</v>
      </c>
    </row>
    <row r="43" spans="3:17">
      <c r="C43" s="88"/>
      <c r="D43" s="89"/>
      <c r="E43" s="57" t="s">
        <v>38</v>
      </c>
      <c r="F43" s="58">
        <v>2820</v>
      </c>
      <c r="G43" s="59">
        <v>9548</v>
      </c>
      <c r="H43" s="60">
        <v>5916</v>
      </c>
      <c r="I43" s="61">
        <v>1.6819999999999999</v>
      </c>
      <c r="J43" s="61">
        <v>1.6841999999999999</v>
      </c>
      <c r="K43" s="61">
        <f>51*100/3381</f>
        <v>1.5084294587400178</v>
      </c>
      <c r="L43" s="51">
        <v>4.9541000000000004</v>
      </c>
      <c r="M43" s="90"/>
      <c r="N43" s="91"/>
      <c r="O43" s="65"/>
      <c r="P43" s="65">
        <v>99.69</v>
      </c>
      <c r="Q43" s="65">
        <v>3.42</v>
      </c>
    </row>
    <row r="44" spans="3:17">
      <c r="C44" s="8"/>
      <c r="D44" s="35"/>
      <c r="E44" s="36"/>
      <c r="F44" s="77"/>
      <c r="G44" s="78"/>
      <c r="H44" s="79"/>
      <c r="I44" s="80"/>
      <c r="J44" s="80"/>
      <c r="K44" s="80"/>
      <c r="L44" s="86"/>
      <c r="M44" s="82"/>
      <c r="N44" s="83"/>
      <c r="O44" s="84"/>
      <c r="P44" s="84"/>
      <c r="Q44" s="84"/>
    </row>
    <row r="45" spans="3:17">
      <c r="C45" s="8">
        <v>9</v>
      </c>
      <c r="D45" s="35" t="s">
        <v>60</v>
      </c>
      <c r="E45" s="36" t="s">
        <v>61</v>
      </c>
      <c r="F45" s="77">
        <v>5723</v>
      </c>
      <c r="G45" s="78">
        <v>13650</v>
      </c>
      <c r="H45" s="87">
        <v>6501</v>
      </c>
      <c r="I45" s="80">
        <v>1.069</v>
      </c>
      <c r="J45" s="80">
        <v>1.0860000000000001</v>
      </c>
      <c r="K45" s="80">
        <v>1.1040000000000001</v>
      </c>
      <c r="L45" s="86"/>
      <c r="M45" s="82">
        <v>9.91</v>
      </c>
      <c r="N45" s="83">
        <v>9.5</v>
      </c>
      <c r="O45" s="84">
        <v>9.25</v>
      </c>
      <c r="P45" s="84">
        <v>91.35</v>
      </c>
      <c r="Q45" s="84">
        <v>8.75</v>
      </c>
    </row>
    <row r="46" spans="3:17">
      <c r="C46" s="88"/>
      <c r="D46" s="89"/>
      <c r="E46" s="57" t="s">
        <v>38</v>
      </c>
      <c r="F46" s="58">
        <v>5576</v>
      </c>
      <c r="G46" s="59">
        <v>13588</v>
      </c>
      <c r="H46" s="60">
        <v>6363</v>
      </c>
      <c r="I46" s="61">
        <v>0.56440000000000001</v>
      </c>
      <c r="J46" s="61">
        <v>1.5903</v>
      </c>
      <c r="K46" s="61">
        <f>180*100/10860</f>
        <v>1.6574585635359116</v>
      </c>
      <c r="L46" s="81">
        <v>3.8570000000000002</v>
      </c>
      <c r="M46" s="100"/>
      <c r="N46" s="101"/>
      <c r="O46" s="102"/>
      <c r="P46" s="103">
        <v>89.8</v>
      </c>
      <c r="Q46" s="65">
        <v>9.42</v>
      </c>
    </row>
    <row r="47" spans="3:17">
      <c r="C47" s="104"/>
      <c r="D47" s="105"/>
      <c r="E47" s="106"/>
      <c r="F47" s="107"/>
      <c r="G47" s="108"/>
      <c r="H47" s="109"/>
      <c r="I47" s="110"/>
      <c r="J47" s="110"/>
      <c r="K47" s="110"/>
      <c r="L47" s="111"/>
      <c r="M47" s="112"/>
      <c r="N47" s="113"/>
      <c r="O47" s="114"/>
      <c r="P47" s="114"/>
      <c r="Q47" s="115"/>
    </row>
    <row r="48" spans="3:17">
      <c r="C48" s="8">
        <v>10</v>
      </c>
      <c r="D48" s="35" t="s">
        <v>62</v>
      </c>
      <c r="E48" s="36" t="s">
        <v>63</v>
      </c>
      <c r="F48" s="77">
        <v>2484</v>
      </c>
      <c r="G48" s="78">
        <v>3982</v>
      </c>
      <c r="H48" s="87">
        <v>3525</v>
      </c>
      <c r="I48" s="80">
        <v>25.07</v>
      </c>
      <c r="J48" s="80">
        <v>25.47</v>
      </c>
      <c r="K48" s="80" t="s">
        <v>64</v>
      </c>
      <c r="L48" s="86"/>
      <c r="M48" s="82">
        <v>9.18</v>
      </c>
      <c r="N48" s="83">
        <v>8.81</v>
      </c>
      <c r="O48" s="84">
        <v>7.91</v>
      </c>
      <c r="P48" s="84">
        <v>59.62</v>
      </c>
      <c r="Q48" s="84">
        <v>8.92</v>
      </c>
    </row>
    <row r="49" spans="3:17">
      <c r="C49" s="8"/>
      <c r="D49" s="35"/>
      <c r="E49" s="36" t="s">
        <v>65</v>
      </c>
      <c r="F49" s="77"/>
      <c r="G49" s="78"/>
      <c r="H49" s="79"/>
      <c r="I49" s="116"/>
      <c r="J49" s="116"/>
      <c r="K49" s="116"/>
      <c r="L49" s="51"/>
      <c r="M49" s="89"/>
      <c r="N49" s="117"/>
      <c r="O49" s="118"/>
      <c r="P49" s="118">
        <v>62.05</v>
      </c>
      <c r="Q49" s="84"/>
    </row>
    <row r="50" spans="3:17">
      <c r="C50" s="88"/>
      <c r="D50" s="89"/>
      <c r="E50" s="57" t="s">
        <v>38</v>
      </c>
      <c r="F50" s="58">
        <v>2341</v>
      </c>
      <c r="G50" s="59">
        <v>3964</v>
      </c>
      <c r="H50" s="60">
        <v>3489</v>
      </c>
      <c r="I50" s="61">
        <v>1.0887</v>
      </c>
      <c r="J50" s="61">
        <v>1.5954999999999999</v>
      </c>
      <c r="K50" s="61">
        <v>2.0809000000000002</v>
      </c>
      <c r="L50" s="81">
        <v>4.8387000000000002</v>
      </c>
      <c r="M50" s="35"/>
      <c r="N50" s="119"/>
      <c r="O50" s="43"/>
      <c r="P50" s="43"/>
      <c r="Q50" s="65">
        <v>9.25</v>
      </c>
    </row>
    <row r="51" spans="3:17">
      <c r="C51" s="120"/>
      <c r="D51" s="121"/>
      <c r="E51" s="122"/>
      <c r="F51" s="123"/>
      <c r="G51" s="124"/>
      <c r="H51" s="125"/>
      <c r="I51" s="126"/>
      <c r="J51" s="127"/>
      <c r="K51" s="128"/>
      <c r="L51" s="129"/>
      <c r="M51" s="120"/>
      <c r="N51" s="130"/>
      <c r="O51" s="131"/>
      <c r="P51" s="131"/>
      <c r="Q51" s="132"/>
    </row>
    <row r="52" spans="3:17">
      <c r="C52" s="11"/>
      <c r="D52" s="35"/>
      <c r="E52" s="36"/>
      <c r="F52" s="133"/>
      <c r="G52" s="134"/>
      <c r="H52" s="135"/>
      <c r="I52" s="136"/>
      <c r="J52" s="137"/>
      <c r="K52" s="137"/>
      <c r="L52" s="138"/>
      <c r="M52" s="11"/>
      <c r="N52" s="16"/>
      <c r="O52" s="10"/>
      <c r="P52" s="139"/>
      <c r="Q52" s="84"/>
    </row>
    <row r="53" spans="3:17">
      <c r="C53" s="140"/>
      <c r="D53" s="141" t="s">
        <v>66</v>
      </c>
      <c r="E53" s="142" t="s">
        <v>67</v>
      </c>
      <c r="F53" s="143">
        <v>4405</v>
      </c>
      <c r="G53" s="144">
        <v>9703</v>
      </c>
      <c r="H53" s="145">
        <v>6871</v>
      </c>
      <c r="I53" s="146"/>
      <c r="J53" s="147"/>
      <c r="K53" s="147"/>
      <c r="L53" s="148"/>
      <c r="M53" s="140"/>
      <c r="N53" s="149"/>
      <c r="O53" s="150" t="s">
        <v>68</v>
      </c>
      <c r="P53" s="151">
        <v>90.53</v>
      </c>
      <c r="Q53" s="152">
        <v>9</v>
      </c>
    </row>
    <row r="54" spans="3:17">
      <c r="C54" s="153"/>
      <c r="D54" s="154"/>
      <c r="E54" s="155" t="s">
        <v>38</v>
      </c>
      <c r="F54" s="156">
        <v>4247</v>
      </c>
      <c r="G54" s="157">
        <v>9684</v>
      </c>
      <c r="H54" s="158">
        <v>6795</v>
      </c>
      <c r="I54" s="159"/>
      <c r="J54" s="160"/>
      <c r="K54" s="160"/>
      <c r="L54" s="161"/>
      <c r="M54" s="153"/>
      <c r="N54" s="162"/>
      <c r="O54" s="163" t="s">
        <v>75</v>
      </c>
      <c r="P54" s="164" t="s">
        <v>69</v>
      </c>
      <c r="Q54" s="114">
        <v>9.5</v>
      </c>
    </row>
    <row r="55" spans="3:17">
      <c r="C55" s="165"/>
      <c r="D55" s="166"/>
      <c r="E55" s="167" t="s">
        <v>70</v>
      </c>
      <c r="F55" s="168">
        <f>F53/F54</f>
        <v>1.0372027313397691</v>
      </c>
      <c r="G55" s="169">
        <f t="shared" ref="G55:H55" si="0">G53/G54</f>
        <v>1.0019619991738951</v>
      </c>
      <c r="H55" s="167">
        <f t="shared" si="0"/>
        <v>1.0111846946284033</v>
      </c>
      <c r="I55" s="170"/>
      <c r="J55" s="171"/>
      <c r="K55" s="171"/>
      <c r="L55" s="172"/>
      <c r="M55" s="165"/>
      <c r="N55" s="171"/>
      <c r="O55" s="173"/>
      <c r="P55" s="174"/>
      <c r="Q55" s="175">
        <f>Q53/Q54</f>
        <v>0.94736842105263153</v>
      </c>
    </row>
    <row r="56" spans="3:17" ht="16" thickBot="1">
      <c r="C56" s="176"/>
      <c r="D56" s="177"/>
      <c r="E56" s="178" t="s">
        <v>2</v>
      </c>
      <c r="F56" s="179"/>
      <c r="G56" s="180"/>
      <c r="H56" s="181"/>
      <c r="I56" s="182"/>
      <c r="J56" s="183"/>
      <c r="K56" s="183"/>
      <c r="L56" s="184"/>
      <c r="M56" s="176"/>
      <c r="N56" s="185"/>
      <c r="O56" s="186"/>
      <c r="P56" s="187"/>
      <c r="Q56" s="188"/>
    </row>
    <row r="57" spans="3:17"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</row>
    <row r="58" spans="3:17"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</row>
  </sheetData>
  <mergeCells count="7">
    <mergeCell ref="I14:K14"/>
    <mergeCell ref="C8:Q8"/>
    <mergeCell ref="C9:Q9"/>
    <mergeCell ref="C10:Q10"/>
    <mergeCell ref="F12:H12"/>
    <mergeCell ref="I12:L12"/>
    <mergeCell ref="M12:O12"/>
  </mergeCells>
  <phoneticPr fontId="12" type="noConversion"/>
  <printOptions horizontalCentered="1" verticalCentered="1"/>
  <pageMargins left="0.75000000000000011" right="0.75000000000000011" top="1" bottom="1" header="0.5" footer="0.5"/>
  <pageSetup paperSize="9" scale="55" orientation="landscape" horizontalDpi="4294967292" verticalDpi="4294967292"/>
  <headerFooter>
    <oddFooter>&amp;L&amp;"Hoefler Text,Gras"&amp;10&amp;K000000&amp;T&amp;C&amp;"Hoefler Text,Gras"&amp;10&amp;K000000TH. BENNE_x000D_DOCTEUR EN DROIT - INTEC - DIPLOME D'EXPERTISE-COMPTABLE&amp;R&amp;"Hoefler Text,Gras"&amp;10&amp;K000000&amp;D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NEANT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BENNE</dc:creator>
  <cp:lastModifiedBy>Thierry BENNE</cp:lastModifiedBy>
  <cp:lastPrinted>2013-11-26T13:30:29Z</cp:lastPrinted>
  <dcterms:created xsi:type="dcterms:W3CDTF">2013-06-12T20:51:43Z</dcterms:created>
  <dcterms:modified xsi:type="dcterms:W3CDTF">2013-11-26T13:31:10Z</dcterms:modified>
</cp:coreProperties>
</file>